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takeh\アルキテック　株式会社 Dropbox\健裕脇田\アルキテック\構造設計部\設計マニュアル\計算\■■木造（表紙・基礎含む）\木造フルブレース耐力壁+水平用_MEDAウッドブレース\【耐力壁】設計施工マニュアル等\"/>
    </mc:Choice>
  </mc:AlternateContent>
  <xr:revisionPtr revIDLastSave="0" documentId="8_{AA939027-4B8A-4DA0-B6B5-27277C0B8C47}" xr6:coauthVersionLast="47" xr6:coauthVersionMax="47" xr10:uidLastSave="{00000000-0000-0000-0000-000000000000}"/>
  <bookViews>
    <workbookView xWindow="-38520" yWindow="-5505" windowWidth="38640" windowHeight="21120" tabRatio="1000" xr2:uid="{00000000-000D-0000-FFFF-FFFF00000000}"/>
  </bookViews>
  <sheets>
    <sheet name="注文書・見積書" sheetId="2" r:id="rId1"/>
  </sheets>
  <definedNames>
    <definedName name="_xlnm._FilterDatabase" localSheetId="0" hidden="1">注文書・見積書!$A$8:$P$40</definedName>
    <definedName name="_xlnm.Print_Area" localSheetId="0">注文書・見積書!$A$1:$J$50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2" l="1"/>
  <c r="E22" i="2" l="1"/>
  <c r="E24" i="2"/>
  <c r="E26" i="2"/>
  <c r="E28" i="2"/>
  <c r="E30" i="2"/>
  <c r="E32" i="2"/>
  <c r="E34" i="2"/>
  <c r="E36" i="2"/>
  <c r="E38" i="2"/>
  <c r="M23" i="2"/>
  <c r="M25" i="2"/>
  <c r="M27" i="2"/>
  <c r="M29" i="2"/>
  <c r="M31" i="2"/>
  <c r="M33" i="2"/>
  <c r="M35" i="2"/>
  <c r="M37" i="2"/>
  <c r="M39" i="2"/>
  <c r="P39" i="2"/>
  <c r="O39" i="2"/>
  <c r="N39" i="2"/>
  <c r="L39" i="2"/>
  <c r="K39" i="2"/>
  <c r="P37" i="2"/>
  <c r="O37" i="2"/>
  <c r="N37" i="2"/>
  <c r="L37" i="2"/>
  <c r="K37" i="2"/>
  <c r="P35" i="2"/>
  <c r="O35" i="2"/>
  <c r="N35" i="2"/>
  <c r="L35" i="2"/>
  <c r="K35" i="2"/>
  <c r="P33" i="2"/>
  <c r="O33" i="2"/>
  <c r="N33" i="2"/>
  <c r="L33" i="2"/>
  <c r="K33" i="2"/>
  <c r="P31" i="2"/>
  <c r="O31" i="2"/>
  <c r="N31" i="2"/>
  <c r="L31" i="2"/>
  <c r="K31" i="2"/>
  <c r="P29" i="2"/>
  <c r="O29" i="2"/>
  <c r="N29" i="2"/>
  <c r="L29" i="2"/>
  <c r="K29" i="2"/>
  <c r="P27" i="2"/>
  <c r="O27" i="2"/>
  <c r="N27" i="2"/>
  <c r="L27" i="2"/>
  <c r="K27" i="2"/>
  <c r="P25" i="2"/>
  <c r="O25" i="2"/>
  <c r="N25" i="2"/>
  <c r="L25" i="2"/>
  <c r="K25" i="2"/>
  <c r="P23" i="2"/>
  <c r="O23" i="2"/>
  <c r="N23" i="2"/>
  <c r="L23" i="2"/>
  <c r="K23" i="2"/>
  <c r="P19" i="2"/>
  <c r="O19" i="2"/>
  <c r="N19" i="2"/>
  <c r="L19" i="2"/>
  <c r="M19" i="2" s="1"/>
  <c r="K19" i="2"/>
  <c r="O21" i="2"/>
  <c r="P21" i="2"/>
  <c r="N21" i="2"/>
  <c r="L21" i="2"/>
  <c r="K21" i="2"/>
  <c r="M21" i="2" l="1"/>
  <c r="E20" i="2" s="1"/>
</calcChain>
</file>

<file path=xl/sharedStrings.xml><?xml version="1.0" encoding="utf-8"?>
<sst xmlns="http://schemas.openxmlformats.org/spreadsheetml/2006/main" count="83" uniqueCount="31">
  <si>
    <t>所在地　〒</t>
    <rPh sb="0" eb="3">
      <t>ショザイチ</t>
    </rPh>
    <phoneticPr fontId="1"/>
  </si>
  <si>
    <t>【　☑を記入】</t>
    <phoneticPr fontId="1"/>
  </si>
  <si>
    <t>【依頼日】</t>
    <phoneticPr fontId="1"/>
  </si>
  <si>
    <t>【納入日】</t>
    <phoneticPr fontId="1"/>
  </si>
  <si>
    <t>No</t>
    <phoneticPr fontId="1"/>
  </si>
  <si>
    <t>記入
例</t>
    <rPh sb="0" eb="2">
      <t>キニュウ</t>
    </rPh>
    <rPh sb="3" eb="4">
      <t>レイ</t>
    </rPh>
    <phoneticPr fontId="1"/>
  </si>
  <si>
    <t>※ご質問・ご要望があればご記入ください。</t>
    <phoneticPr fontId="1"/>
  </si>
  <si>
    <t>都</t>
  </si>
  <si>
    <t>納品先名</t>
    <rPh sb="0" eb="2">
      <t>ノウヒン</t>
    </rPh>
    <rPh sb="2" eb="3">
      <t>サキ</t>
    </rPh>
    <rPh sb="3" eb="4">
      <t>メイ</t>
    </rPh>
    <phoneticPr fontId="1"/>
  </si>
  <si>
    <t>現場担当者名</t>
    <phoneticPr fontId="1"/>
  </si>
  <si>
    <t>TELまたは現場担当者携帯</t>
    <phoneticPr fontId="1"/>
  </si>
  <si>
    <r>
      <t>②要望に応じて記入</t>
    </r>
    <r>
      <rPr>
        <sz val="8"/>
        <color rgb="FF00B0F0"/>
        <rFont val="ＭＳ Ｐゴシック"/>
        <family val="3"/>
        <charset val="128"/>
        <scheme val="minor"/>
      </rPr>
      <t>（選択式）</t>
    </r>
    <phoneticPr fontId="1"/>
  </si>
  <si>
    <t>aボルト孔芯－芯</t>
    <phoneticPr fontId="1"/>
  </si>
  <si>
    <t>bボルト孔芯－芯</t>
    <phoneticPr fontId="1"/>
  </si>
  <si>
    <t>a判定</t>
    <rPh sb="1" eb="3">
      <t>ハンテイ</t>
    </rPh>
    <phoneticPr fontId="1"/>
  </si>
  <si>
    <t>b判定</t>
    <rPh sb="1" eb="3">
      <t>ハンテイ</t>
    </rPh>
    <phoneticPr fontId="1"/>
  </si>
  <si>
    <t>y判定</t>
    <rPh sb="1" eb="3">
      <t>ハンテイ</t>
    </rPh>
    <phoneticPr fontId="1"/>
  </si>
  <si>
    <t>必要
構面数</t>
    <rPh sb="3" eb="6">
      <t>コウメンスウ</t>
    </rPh>
    <phoneticPr fontId="1"/>
  </si>
  <si>
    <t>有り</t>
  </si>
  <si>
    <t>MEDA
TBカバー</t>
    <phoneticPr fontId="1"/>
  </si>
  <si>
    <t>ブレース
表面処理</t>
    <rPh sb="5" eb="9">
      <t>ヒョウメンショリ</t>
    </rPh>
    <phoneticPr fontId="1"/>
  </si>
  <si>
    <t>　</t>
    <phoneticPr fontId="1"/>
  </si>
  <si>
    <t>生地</t>
  </si>
  <si>
    <t>区</t>
  </si>
  <si>
    <r>
      <t xml:space="preserve">■納品先 </t>
    </r>
    <r>
      <rPr>
        <sz val="8"/>
        <color rgb="FF00B0F0"/>
        <rFont val="ＭＳ Ｐゴシック"/>
        <family val="3"/>
        <charset val="128"/>
        <scheme val="minor"/>
      </rPr>
      <t>青い部分を選択できます</t>
    </r>
    <phoneticPr fontId="1"/>
  </si>
  <si>
    <t>【耐力壁】MEDAウッドブレース 見積及び注文書</t>
    <rPh sb="1" eb="4">
      <t>タイリョクヘキ</t>
    </rPh>
    <rPh sb="17" eb="19">
      <t>ミツモリ</t>
    </rPh>
    <rPh sb="19" eb="20">
      <t>オヨ</t>
    </rPh>
    <rPh sb="21" eb="24">
      <t>チュウモンショ</t>
    </rPh>
    <phoneticPr fontId="1"/>
  </si>
  <si>
    <t>a寸法(mm)
横架材間内法寸法</t>
    <phoneticPr fontId="1"/>
  </si>
  <si>
    <t>b寸法(mm)
柱間内法寸法</t>
    <phoneticPr fontId="1"/>
  </si>
  <si>
    <t>y寸法(mm)
床合板厚さ</t>
    <rPh sb="1" eb="3">
      <t>スンポウ</t>
    </rPh>
    <phoneticPr fontId="1"/>
  </si>
  <si>
    <r>
      <t xml:space="preserve">C寸法(mm)
</t>
    </r>
    <r>
      <rPr>
        <sz val="8"/>
        <color rgb="FFFFFF00"/>
        <rFont val="ＭＳ Ｐゴシック"/>
        <family val="3"/>
        <charset val="128"/>
        <scheme val="minor"/>
      </rPr>
      <t>(自動計算されます)</t>
    </r>
    <rPh sb="9" eb="11">
      <t>ジドウ</t>
    </rPh>
    <rPh sb="11" eb="13">
      <t>ケイサン</t>
    </rPh>
    <phoneticPr fontId="1"/>
  </si>
  <si>
    <t>適用範囲：2350～2950mm(a寸法 横架材間内法寸法)
　　　　　　  780～1715mm(b寸法 柱間内法寸法)
　　　　　　　30mm以下(y寸法 床合板厚さ)
①左の図を参考に、a・b・y寸法と必要な面数をご記入ください。ブレース長さの選定に必要です。
②TBカバーの有無についてご選択ください。（通常は無です）
ブレース表面処理についてもご選択ください。（通常は生地品です）
選択可能→生地、5674黒、5674白、溶融亜鉛めっき、
電気亜鉛めっき(三価ユニクロor三価クロメートor六価クロメート)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</si>
</sst>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]000;[&lt;=9999]000\-00;000\-0000"/>
  </numFmts>
  <fonts count="2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8"/>
      <color rgb="FF00B0F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8"/>
      <name val="ＭＳ Ｐゴシック"/>
      <family val="2"/>
      <charset val="128"/>
      <scheme val="minor"/>
    </font>
    <font>
      <sz val="8"/>
      <name val="ＭＳ Ｐゴシック"/>
      <family val="3"/>
      <charset val="128"/>
      <scheme val="minor"/>
    </font>
    <font>
      <sz val="8"/>
      <color theme="0"/>
      <name val="ＭＳ Ｐゴシック"/>
      <family val="2"/>
      <charset val="128"/>
      <scheme val="minor"/>
    </font>
    <font>
      <sz val="8"/>
      <color theme="0"/>
      <name val="ＭＳ Ｐゴシック"/>
      <family val="3"/>
      <charset val="128"/>
      <scheme val="minor"/>
    </font>
    <font>
      <sz val="8"/>
      <color rgb="FFFFFF00"/>
      <name val="ＭＳ Ｐゴシック"/>
      <family val="3"/>
      <charset val="128"/>
      <scheme val="minor"/>
    </font>
    <font>
      <sz val="7"/>
      <name val="ＭＳ Ｐゴシック"/>
      <family val="2"/>
      <charset val="128"/>
      <scheme val="minor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9"/>
      <color rgb="FF000000"/>
      <name val="Meiryo UI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7"/>
      <color theme="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7" fillId="0" borderId="0" xfId="0" applyFont="1">
      <alignment vertical="center"/>
    </xf>
    <xf numFmtId="0" fontId="13" fillId="0" borderId="1" xfId="0" applyFont="1" applyBorder="1">
      <alignment vertical="center"/>
    </xf>
    <xf numFmtId="0" fontId="13" fillId="0" borderId="0" xfId="0" applyFont="1">
      <alignment vertical="center"/>
    </xf>
    <xf numFmtId="0" fontId="2" fillId="2" borderId="9" xfId="0" applyFont="1" applyFill="1" applyBorder="1">
      <alignment vertical="center"/>
    </xf>
    <xf numFmtId="0" fontId="3" fillId="2" borderId="0" xfId="0" applyFont="1" applyFill="1">
      <alignment vertical="center"/>
    </xf>
    <xf numFmtId="0" fontId="7" fillId="0" borderId="1" xfId="0" applyFont="1" applyBorder="1">
      <alignment vertical="center"/>
    </xf>
    <xf numFmtId="176" fontId="17" fillId="5" borderId="22" xfId="0" applyNumberFormat="1" applyFont="1" applyFill="1" applyBorder="1" applyAlignment="1" applyProtection="1">
      <alignment horizontal="left" vertical="center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0" fontId="4" fillId="4" borderId="21" xfId="0" applyFont="1" applyFill="1" applyBorder="1" applyAlignment="1" applyProtection="1">
      <alignment horizontal="center" vertical="center" wrapText="1"/>
      <protection locked="0"/>
    </xf>
    <xf numFmtId="176" fontId="17" fillId="5" borderId="20" xfId="0" applyNumberFormat="1" applyFont="1" applyFill="1" applyBorder="1" applyAlignment="1" applyProtection="1">
      <alignment horizontal="left" vertical="center"/>
      <protection locked="0"/>
    </xf>
    <xf numFmtId="176" fontId="4" fillId="5" borderId="6" xfId="0" quotePrefix="1" applyNumberFormat="1" applyFont="1" applyFill="1" applyBorder="1" applyAlignment="1" applyProtection="1">
      <alignment horizontal="left" vertical="center"/>
      <protection locked="0"/>
    </xf>
    <xf numFmtId="0" fontId="19" fillId="0" borderId="0" xfId="0" applyFont="1" applyAlignment="1">
      <alignment vertical="center" wrapText="1"/>
    </xf>
    <xf numFmtId="0" fontId="20" fillId="0" borderId="0" xfId="0" applyFont="1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9" fillId="0" borderId="5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/>
    </xf>
    <xf numFmtId="0" fontId="13" fillId="5" borderId="27" xfId="0" applyFont="1" applyFill="1" applyBorder="1" applyAlignment="1">
      <alignment horizontal="center" vertical="center"/>
    </xf>
    <xf numFmtId="0" fontId="13" fillId="7" borderId="28" xfId="0" applyFont="1" applyFill="1" applyBorder="1" applyAlignment="1" applyProtection="1">
      <alignment horizontal="center" vertical="center"/>
      <protection locked="0"/>
    </xf>
    <xf numFmtId="0" fontId="13" fillId="7" borderId="29" xfId="0" applyFont="1" applyFill="1" applyBorder="1" applyAlignment="1" applyProtection="1">
      <alignment horizontal="center" vertical="center"/>
      <protection locked="0"/>
    </xf>
    <xf numFmtId="0" fontId="13" fillId="7" borderId="30" xfId="0" applyFont="1" applyFill="1" applyBorder="1" applyAlignment="1" applyProtection="1">
      <alignment horizontal="center" vertical="center"/>
      <protection locked="0"/>
    </xf>
    <xf numFmtId="0" fontId="13" fillId="7" borderId="31" xfId="0" applyFont="1" applyFill="1" applyBorder="1" applyAlignment="1" applyProtection="1">
      <alignment horizontal="center" vertical="center"/>
      <protection locked="0"/>
    </xf>
    <xf numFmtId="0" fontId="17" fillId="5" borderId="18" xfId="0" applyFont="1" applyFill="1" applyBorder="1" applyAlignment="1" applyProtection="1">
      <alignment horizontal="left" vertical="center"/>
      <protection locked="0"/>
    </xf>
    <xf numFmtId="0" fontId="17" fillId="5" borderId="19" xfId="0" applyFont="1" applyFill="1" applyBorder="1" applyAlignment="1" applyProtection="1">
      <alignment horizontal="left" vertical="center"/>
      <protection locked="0"/>
    </xf>
    <xf numFmtId="0" fontId="17" fillId="5" borderId="37" xfId="0" applyFont="1" applyFill="1" applyBorder="1" applyAlignment="1" applyProtection="1">
      <alignment horizontal="left" vertical="center"/>
      <protection locked="0"/>
    </xf>
    <xf numFmtId="0" fontId="13" fillId="5" borderId="5" xfId="0" applyFont="1" applyFill="1" applyBorder="1" applyAlignment="1" applyProtection="1">
      <alignment horizontal="center" vertical="center"/>
      <protection locked="0"/>
    </xf>
    <xf numFmtId="0" fontId="13" fillId="0" borderId="1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4" fillId="7" borderId="5" xfId="0" applyFont="1" applyFill="1" applyBorder="1" applyAlignment="1" applyProtection="1">
      <alignment horizontal="center" vertical="center"/>
      <protection locked="0"/>
    </xf>
    <xf numFmtId="0" fontId="14" fillId="7" borderId="6" xfId="0" applyFont="1" applyFill="1" applyBorder="1" applyAlignment="1" applyProtection="1">
      <alignment horizontal="center" vertical="center"/>
      <protection locked="0"/>
    </xf>
    <xf numFmtId="1" fontId="14" fillId="2" borderId="15" xfId="0" applyNumberFormat="1" applyFont="1" applyFill="1" applyBorder="1" applyAlignment="1">
      <alignment horizontal="center" vertical="center" wrapText="1"/>
    </xf>
    <xf numFmtId="1" fontId="14" fillId="2" borderId="32" xfId="0" applyNumberFormat="1" applyFont="1" applyFill="1" applyBorder="1" applyAlignment="1">
      <alignment horizontal="center" vertical="center" wrapText="1"/>
    </xf>
    <xf numFmtId="0" fontId="13" fillId="7" borderId="33" xfId="0" applyFont="1" applyFill="1" applyBorder="1" applyAlignment="1" applyProtection="1">
      <alignment horizontal="center" vertical="center"/>
      <protection locked="0"/>
    </xf>
    <xf numFmtId="0" fontId="13" fillId="7" borderId="34" xfId="0" applyFont="1" applyFill="1" applyBorder="1" applyAlignment="1" applyProtection="1">
      <alignment horizontal="center" vertical="center"/>
      <protection locked="0"/>
    </xf>
    <xf numFmtId="0" fontId="16" fillId="2" borderId="0" xfId="0" applyFont="1" applyFill="1" applyAlignment="1">
      <alignment horizontal="left" vertical="center"/>
    </xf>
    <xf numFmtId="0" fontId="3" fillId="0" borderId="44" xfId="0" applyFont="1" applyBorder="1" applyAlignment="1">
      <alignment horizontal="left" vertical="center"/>
    </xf>
    <xf numFmtId="0" fontId="3" fillId="0" borderId="42" xfId="0" applyFont="1" applyBorder="1" applyAlignment="1">
      <alignment horizontal="left" vertical="center"/>
    </xf>
    <xf numFmtId="0" fontId="3" fillId="0" borderId="43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36" xfId="0" applyFont="1" applyBorder="1" applyAlignment="1">
      <alignment horizontal="left" vertical="center"/>
    </xf>
    <xf numFmtId="0" fontId="4" fillId="5" borderId="40" xfId="0" applyFont="1" applyFill="1" applyBorder="1" applyAlignment="1" applyProtection="1">
      <alignment horizontal="left" vertical="center"/>
      <protection locked="0"/>
    </xf>
    <xf numFmtId="0" fontId="4" fillId="5" borderId="38" xfId="0" applyFont="1" applyFill="1" applyBorder="1" applyAlignment="1" applyProtection="1">
      <alignment horizontal="left" vertical="center"/>
      <protection locked="0"/>
    </xf>
    <xf numFmtId="0" fontId="4" fillId="5" borderId="29" xfId="0" applyFont="1" applyFill="1" applyBorder="1" applyAlignment="1" applyProtection="1">
      <alignment horizontal="left" vertical="center"/>
      <protection locked="0"/>
    </xf>
    <xf numFmtId="0" fontId="4" fillId="5" borderId="41" xfId="0" applyFont="1" applyFill="1" applyBorder="1" applyAlignment="1" applyProtection="1">
      <alignment horizontal="left" vertical="center"/>
      <protection locked="0"/>
    </xf>
    <xf numFmtId="0" fontId="4" fillId="5" borderId="39" xfId="0" applyFont="1" applyFill="1" applyBorder="1" applyAlignment="1" applyProtection="1">
      <alignment horizontal="left" vertical="center"/>
      <protection locked="0"/>
    </xf>
    <xf numFmtId="0" fontId="4" fillId="5" borderId="31" xfId="0" applyFont="1" applyFill="1" applyBorder="1" applyAlignment="1" applyProtection="1">
      <alignment horizontal="left" vertical="center"/>
      <protection locked="0"/>
    </xf>
    <xf numFmtId="0" fontId="4" fillId="5" borderId="28" xfId="0" applyFont="1" applyFill="1" applyBorder="1" applyAlignment="1" applyProtection="1">
      <alignment horizontal="left" vertical="center"/>
      <protection locked="0"/>
    </xf>
    <xf numFmtId="0" fontId="4" fillId="5" borderId="30" xfId="0" applyFont="1" applyFill="1" applyBorder="1" applyAlignment="1" applyProtection="1">
      <alignment horizontal="left" vertical="center"/>
      <protection locked="0"/>
    </xf>
    <xf numFmtId="0" fontId="4" fillId="5" borderId="45" xfId="0" applyFont="1" applyFill="1" applyBorder="1" applyAlignment="1" applyProtection="1">
      <alignment horizontal="left" vertical="center"/>
      <protection locked="0"/>
    </xf>
    <xf numFmtId="0" fontId="4" fillId="5" borderId="46" xfId="0" applyFont="1" applyFill="1" applyBorder="1" applyAlignment="1" applyProtection="1">
      <alignment horizontal="left" vertical="center"/>
      <protection locked="0"/>
    </xf>
    <xf numFmtId="0" fontId="13" fillId="0" borderId="2" xfId="0" applyFont="1" applyBorder="1" applyAlignment="1">
      <alignment horizontal="center" vertical="center"/>
    </xf>
    <xf numFmtId="1" fontId="14" fillId="2" borderId="3" xfId="0" applyNumberFormat="1" applyFont="1" applyFill="1" applyBorder="1" applyAlignment="1">
      <alignment horizontal="center" vertical="center" wrapText="1"/>
    </xf>
    <xf numFmtId="0" fontId="13" fillId="5" borderId="11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4" fillId="5" borderId="15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18" fillId="0" borderId="0" xfId="0" applyFont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31" fontId="7" fillId="6" borderId="1" xfId="0" applyNumberFormat="1" applyFont="1" applyFill="1" applyBorder="1" applyAlignment="1" applyProtection="1">
      <alignment horizontal="center" vertical="center"/>
      <protection locked="0"/>
    </xf>
    <xf numFmtId="31" fontId="7" fillId="6" borderId="0" xfId="0" applyNumberFormat="1" applyFont="1" applyFill="1" applyAlignment="1" applyProtection="1">
      <alignment horizontal="center" vertical="center"/>
      <protection locked="0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13" fillId="7" borderId="5" xfId="0" applyFont="1" applyFill="1" applyBorder="1" applyAlignment="1" applyProtection="1">
      <alignment horizontal="center" vertical="center"/>
      <protection locked="0"/>
    </xf>
    <xf numFmtId="0" fontId="13" fillId="7" borderId="27" xfId="0" applyFont="1" applyFill="1" applyBorder="1" applyAlignment="1" applyProtection="1">
      <alignment horizontal="center" vertical="center"/>
      <protection locked="0"/>
    </xf>
    <xf numFmtId="0" fontId="13" fillId="7" borderId="6" xfId="0" applyFont="1" applyFill="1" applyBorder="1" applyAlignment="1" applyProtection="1">
      <alignment horizontal="center" vertical="center"/>
      <protection locked="0"/>
    </xf>
    <xf numFmtId="0" fontId="13" fillId="7" borderId="35" xfId="0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106574</xdr:colOff>
      <xdr:row>6</xdr:row>
      <xdr:rowOff>118843</xdr:rowOff>
    </xdr:from>
    <xdr:to>
      <xdr:col>3</xdr:col>
      <xdr:colOff>417630</xdr:colOff>
      <xdr:row>13</xdr:row>
      <xdr:rowOff>911361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74" y="1129958"/>
          <a:ext cx="1776441" cy="19721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619125</xdr:colOff>
          <xdr:row>3</xdr:row>
          <xdr:rowOff>0</xdr:rowOff>
        </xdr:from>
        <xdr:to>
          <xdr:col>5</xdr:col>
          <xdr:colOff>247650</xdr:colOff>
          <xdr:row>4</xdr:row>
          <xdr:rowOff>85725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見積依頼します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628650</xdr:colOff>
          <xdr:row>4</xdr:row>
          <xdr:rowOff>104775</xdr:rowOff>
        </xdr:from>
        <xdr:to>
          <xdr:col>4</xdr:col>
          <xdr:colOff>895350</xdr:colOff>
          <xdr:row>6</xdr:row>
          <xdr:rowOff>9525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発注します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S49"/>
  <sheetViews>
    <sheetView tabSelected="1" zoomScale="115" zoomScaleNormal="115" zoomScaleSheetLayoutView="115" zoomScalePageLayoutView="115" workbookViewId="0">
      <selection activeCell="I22" sqref="I22:J23"/>
    </sheetView>
  </sheetViews>
  <sheetFormatPr defaultRowHeight="13.5" x14ac:dyDescent="0.15"/>
  <cols>
    <col min="1" max="1" width="3.625" customWidth="1"/>
    <col min="5" max="5" width="13.25" customWidth="1"/>
    <col min="6" max="6" width="9.625" customWidth="1"/>
    <col min="8" max="8" width="7.875" customWidth="1"/>
    <col min="9" max="9" width="6.375" customWidth="1"/>
    <col min="15" max="15" width="9.875" bestFit="1" customWidth="1"/>
  </cols>
  <sheetData>
    <row r="1" spans="1:19" ht="13.5" customHeight="1" x14ac:dyDescent="0.15">
      <c r="A1" s="70" t="s">
        <v>25</v>
      </c>
      <c r="B1" s="71"/>
      <c r="C1" s="71"/>
      <c r="D1" s="71"/>
      <c r="E1" s="71"/>
      <c r="F1" s="71"/>
      <c r="G1" s="71"/>
      <c r="H1" s="71"/>
      <c r="I1" s="71"/>
      <c r="J1" s="71"/>
      <c r="K1" s="17"/>
      <c r="L1" s="17"/>
      <c r="M1" s="17"/>
      <c r="N1" s="17"/>
      <c r="O1" s="17"/>
      <c r="P1" s="17"/>
      <c r="Q1" s="17"/>
      <c r="R1" s="17"/>
      <c r="S1" s="17"/>
    </row>
    <row r="2" spans="1:19" ht="13.5" customHeight="1" thickBot="1" x14ac:dyDescent="0.2">
      <c r="A2" s="72"/>
      <c r="B2" s="73"/>
      <c r="C2" s="73"/>
      <c r="D2" s="73"/>
      <c r="E2" s="73"/>
      <c r="F2" s="73"/>
      <c r="G2" s="73"/>
      <c r="H2" s="73"/>
      <c r="I2" s="73"/>
      <c r="J2" s="73"/>
      <c r="K2" s="17"/>
      <c r="L2" s="17"/>
      <c r="M2" s="17"/>
      <c r="N2" s="17"/>
      <c r="O2" s="17"/>
      <c r="P2" s="17"/>
      <c r="Q2" s="17"/>
      <c r="R2" s="17"/>
      <c r="S2" s="17"/>
    </row>
    <row r="3" spans="1:19" x14ac:dyDescent="0.15">
      <c r="A3" s="74"/>
      <c r="B3" s="75"/>
      <c r="C3" s="75"/>
      <c r="D3" s="75"/>
      <c r="E3" s="75"/>
      <c r="F3" s="75"/>
      <c r="G3" s="75"/>
      <c r="H3" s="75"/>
      <c r="I3" s="75"/>
      <c r="J3" s="75"/>
      <c r="K3" s="17"/>
      <c r="L3" s="17"/>
      <c r="M3" s="17"/>
      <c r="N3" s="17"/>
      <c r="O3" s="17"/>
      <c r="P3" s="17"/>
      <c r="Q3" s="17"/>
      <c r="R3" s="17"/>
      <c r="S3" s="17"/>
    </row>
    <row r="4" spans="1:19" x14ac:dyDescent="0.15">
      <c r="A4" s="76" t="s">
        <v>1</v>
      </c>
      <c r="B4" s="76"/>
      <c r="C4" s="76"/>
      <c r="D4" s="7"/>
      <c r="E4" s="2"/>
      <c r="F4" s="2"/>
      <c r="G4" s="83" t="s">
        <v>2</v>
      </c>
      <c r="H4" s="84"/>
      <c r="I4" s="81"/>
      <c r="J4" s="82"/>
      <c r="K4" s="17"/>
      <c r="L4" s="17"/>
      <c r="M4" s="17"/>
      <c r="N4" s="17"/>
      <c r="O4" s="17"/>
      <c r="P4" s="17"/>
      <c r="Q4" s="17"/>
      <c r="R4" s="17"/>
      <c r="S4" s="17"/>
    </row>
    <row r="5" spans="1:19" x14ac:dyDescent="0.15">
      <c r="A5" s="76"/>
      <c r="B5" s="76"/>
      <c r="C5" s="76"/>
      <c r="D5" s="7"/>
      <c r="E5" s="2"/>
      <c r="F5" s="2"/>
      <c r="G5" s="2"/>
      <c r="H5" s="2"/>
      <c r="I5" s="2"/>
      <c r="K5" s="17"/>
      <c r="L5" s="17"/>
      <c r="M5" s="17"/>
      <c r="N5" s="17"/>
      <c r="O5" s="17"/>
      <c r="P5" s="17"/>
      <c r="Q5" s="17"/>
      <c r="R5" s="17"/>
      <c r="S5" s="17"/>
    </row>
    <row r="6" spans="1:19" x14ac:dyDescent="0.15">
      <c r="A6" s="76"/>
      <c r="B6" s="76"/>
      <c r="C6" s="76"/>
      <c r="D6" s="7"/>
      <c r="E6" s="2"/>
      <c r="F6" s="2"/>
      <c r="G6" s="83" t="s">
        <v>3</v>
      </c>
      <c r="H6" s="84"/>
      <c r="I6" s="81"/>
      <c r="J6" s="82"/>
      <c r="K6" s="17"/>
      <c r="L6" s="17"/>
      <c r="M6" s="17"/>
      <c r="N6" s="17"/>
      <c r="O6" s="17"/>
      <c r="P6" s="17"/>
      <c r="Q6" s="17"/>
      <c r="R6" s="17"/>
      <c r="S6" s="17"/>
    </row>
    <row r="7" spans="1:19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17"/>
      <c r="L7" s="17"/>
      <c r="M7" s="17"/>
      <c r="N7" s="17"/>
      <c r="O7" s="17"/>
      <c r="P7" s="17"/>
      <c r="Q7" s="17"/>
      <c r="R7" s="17"/>
      <c r="S7" s="17"/>
    </row>
    <row r="8" spans="1:19" ht="13.5" customHeight="1" x14ac:dyDescent="0.15">
      <c r="A8" s="2"/>
      <c r="B8" s="2"/>
      <c r="C8" s="2"/>
      <c r="D8" s="2"/>
      <c r="E8" s="79" t="s">
        <v>30</v>
      </c>
      <c r="F8" s="79"/>
      <c r="G8" s="79"/>
      <c r="H8" s="79"/>
      <c r="I8" s="79"/>
      <c r="J8" s="79"/>
      <c r="K8" s="17"/>
      <c r="L8" s="17"/>
      <c r="M8" s="17"/>
      <c r="N8" s="17"/>
      <c r="O8" s="17"/>
      <c r="P8" s="17"/>
      <c r="Q8" s="17"/>
      <c r="R8" s="17"/>
      <c r="S8" s="17"/>
    </row>
    <row r="9" spans="1:19" x14ac:dyDescent="0.15">
      <c r="A9" s="2"/>
      <c r="B9" s="2"/>
      <c r="C9" s="2"/>
      <c r="D9" s="2"/>
      <c r="E9" s="79"/>
      <c r="F9" s="79"/>
      <c r="G9" s="79"/>
      <c r="H9" s="79"/>
      <c r="I9" s="79"/>
      <c r="J9" s="79"/>
      <c r="K9" s="17"/>
      <c r="L9" s="17"/>
      <c r="M9" s="17"/>
      <c r="N9" s="17"/>
      <c r="O9" s="17"/>
      <c r="P9" s="17"/>
      <c r="Q9" s="17"/>
      <c r="R9" s="17"/>
      <c r="S9" s="17"/>
    </row>
    <row r="10" spans="1:19" x14ac:dyDescent="0.15">
      <c r="A10" s="2"/>
      <c r="B10" s="2"/>
      <c r="C10" s="2"/>
      <c r="D10" s="2"/>
      <c r="E10" s="79"/>
      <c r="F10" s="79"/>
      <c r="G10" s="79"/>
      <c r="H10" s="79"/>
      <c r="I10" s="79"/>
      <c r="J10" s="79"/>
      <c r="K10" s="17"/>
      <c r="L10" s="17"/>
      <c r="M10" s="17"/>
      <c r="N10" s="17"/>
      <c r="O10" s="17"/>
      <c r="P10" s="17"/>
      <c r="Q10" s="17"/>
      <c r="R10" s="17"/>
      <c r="S10" s="17"/>
    </row>
    <row r="11" spans="1:19" x14ac:dyDescent="0.15">
      <c r="A11" s="2"/>
      <c r="B11" s="2"/>
      <c r="C11" s="2"/>
      <c r="D11" s="2"/>
      <c r="E11" s="79"/>
      <c r="F11" s="79"/>
      <c r="G11" s="79"/>
      <c r="H11" s="79"/>
      <c r="I11" s="79"/>
      <c r="J11" s="79"/>
      <c r="K11" s="17"/>
      <c r="L11" s="17"/>
      <c r="M11" s="17"/>
      <c r="N11" s="17"/>
      <c r="O11" s="17"/>
      <c r="P11" s="17"/>
      <c r="Q11" s="17"/>
      <c r="R11" s="17"/>
      <c r="S11" s="17"/>
    </row>
    <row r="12" spans="1:19" x14ac:dyDescent="0.15">
      <c r="A12" s="2"/>
      <c r="B12" s="2"/>
      <c r="C12" s="2"/>
      <c r="D12" s="2"/>
      <c r="E12" s="79"/>
      <c r="F12" s="79"/>
      <c r="G12" s="79"/>
      <c r="H12" s="79"/>
      <c r="I12" s="79"/>
      <c r="J12" s="79"/>
      <c r="K12" s="15"/>
      <c r="L12" s="15"/>
      <c r="M12" s="15"/>
      <c r="N12" s="15"/>
      <c r="O12" s="15"/>
      <c r="P12" s="15"/>
      <c r="Q12" s="15"/>
      <c r="R12" s="15"/>
      <c r="S12" s="15"/>
    </row>
    <row r="13" spans="1:19" x14ac:dyDescent="0.15">
      <c r="A13" s="2"/>
      <c r="B13" s="2"/>
      <c r="C13" s="2"/>
      <c r="D13" s="2"/>
      <c r="E13" s="79"/>
      <c r="F13" s="79"/>
      <c r="G13" s="79"/>
      <c r="H13" s="79"/>
      <c r="I13" s="79"/>
      <c r="J13" s="79"/>
      <c r="K13" s="15"/>
      <c r="L13" s="15"/>
      <c r="M13" s="15"/>
      <c r="N13" s="15"/>
      <c r="O13" s="15"/>
      <c r="P13" s="15"/>
      <c r="Q13" s="15"/>
      <c r="R13" s="15"/>
      <c r="S13" s="15"/>
    </row>
    <row r="14" spans="1:19" ht="76.150000000000006" customHeight="1" thickBot="1" x14ac:dyDescent="0.2">
      <c r="A14" s="2"/>
      <c r="B14" s="2"/>
      <c r="C14" s="2"/>
      <c r="D14" s="2"/>
      <c r="E14" s="80"/>
      <c r="F14" s="80"/>
      <c r="G14" s="80"/>
      <c r="H14" s="80"/>
      <c r="I14" s="80"/>
      <c r="J14" s="80"/>
      <c r="K14" s="14"/>
      <c r="L14" s="14"/>
      <c r="M14" s="14"/>
      <c r="N14" s="14"/>
      <c r="O14" s="14"/>
      <c r="P14" s="14"/>
      <c r="Q14" s="15"/>
      <c r="R14" s="15"/>
      <c r="S14" s="15"/>
    </row>
    <row r="15" spans="1:19" x14ac:dyDescent="0.15">
      <c r="A15" s="68" t="s">
        <v>21</v>
      </c>
      <c r="B15" s="69"/>
      <c r="C15" s="69"/>
      <c r="D15" s="69"/>
      <c r="E15" s="69"/>
      <c r="F15" s="69"/>
      <c r="G15" s="77" t="s">
        <v>11</v>
      </c>
      <c r="H15" s="77"/>
      <c r="I15" s="77"/>
      <c r="J15" s="78"/>
      <c r="K15" s="14"/>
      <c r="L15" s="14"/>
      <c r="M15" s="14"/>
      <c r="N15" s="14"/>
      <c r="O15" s="14"/>
      <c r="P15" s="14"/>
      <c r="Q15" s="15"/>
      <c r="R15" s="15"/>
      <c r="S15" s="15"/>
    </row>
    <row r="16" spans="1:19" ht="13.5" customHeight="1" x14ac:dyDescent="0.15">
      <c r="A16" s="63" t="s">
        <v>4</v>
      </c>
      <c r="B16" s="65" t="s">
        <v>26</v>
      </c>
      <c r="C16" s="65" t="s">
        <v>27</v>
      </c>
      <c r="D16" s="65" t="s">
        <v>28</v>
      </c>
      <c r="E16" s="65" t="s">
        <v>29</v>
      </c>
      <c r="F16" s="65" t="s">
        <v>17</v>
      </c>
      <c r="G16" s="18" t="s">
        <v>19</v>
      </c>
      <c r="H16" s="18"/>
      <c r="I16" s="18" t="s">
        <v>20</v>
      </c>
      <c r="J16" s="19"/>
      <c r="K16" s="14"/>
      <c r="L16" s="14"/>
      <c r="M16" s="14"/>
      <c r="N16" s="14"/>
      <c r="O16" s="14"/>
      <c r="P16" s="14"/>
      <c r="Q16" s="15"/>
      <c r="R16" s="15"/>
      <c r="S16" s="15"/>
    </row>
    <row r="17" spans="1:19" ht="20.25" customHeight="1" x14ac:dyDescent="0.15">
      <c r="A17" s="64"/>
      <c r="B17" s="66"/>
      <c r="C17" s="66"/>
      <c r="D17" s="66"/>
      <c r="E17" s="66"/>
      <c r="F17" s="66"/>
      <c r="G17" s="18"/>
      <c r="H17" s="18"/>
      <c r="I17" s="18"/>
      <c r="J17" s="19"/>
      <c r="K17" s="14"/>
      <c r="L17" s="14"/>
      <c r="M17" s="14"/>
      <c r="N17" s="14"/>
      <c r="O17" s="14"/>
      <c r="P17" s="14"/>
      <c r="Q17" s="15"/>
      <c r="R17" s="15"/>
      <c r="S17" s="15"/>
    </row>
    <row r="18" spans="1:19" x14ac:dyDescent="0.15">
      <c r="A18" s="57" t="s">
        <v>5</v>
      </c>
      <c r="B18" s="59">
        <v>2650</v>
      </c>
      <c r="C18" s="59">
        <v>805</v>
      </c>
      <c r="D18" s="59">
        <v>24</v>
      </c>
      <c r="E18" s="34">
        <f>IF(F18=0,"",IF(AND(N19="OK",O19="OK",P19="OK"),ROUND(((M19-5)/50),0)*50,"適用範囲外です"&amp;"&lt;"&amp;ROUND(((M19-5)/50),0)*50&amp;"&gt;"))</f>
        <v>2550</v>
      </c>
      <c r="F18" s="61">
        <v>1</v>
      </c>
      <c r="G18" s="20" t="s">
        <v>18</v>
      </c>
      <c r="H18" s="20"/>
      <c r="I18" s="20" t="s">
        <v>22</v>
      </c>
      <c r="J18" s="21"/>
      <c r="K18" s="13" t="s">
        <v>12</v>
      </c>
      <c r="L18" s="13" t="s">
        <v>13</v>
      </c>
      <c r="M18" s="14"/>
      <c r="N18" s="14" t="s">
        <v>14</v>
      </c>
      <c r="O18" s="14" t="s">
        <v>15</v>
      </c>
      <c r="P18" s="14" t="s">
        <v>16</v>
      </c>
      <c r="Q18" s="15"/>
      <c r="R18" s="15"/>
      <c r="S18" s="15"/>
    </row>
    <row r="19" spans="1:19" x14ac:dyDescent="0.15">
      <c r="A19" s="58"/>
      <c r="B19" s="60"/>
      <c r="C19" s="60"/>
      <c r="D19" s="60"/>
      <c r="E19" s="56"/>
      <c r="F19" s="62"/>
      <c r="G19" s="20"/>
      <c r="H19" s="20"/>
      <c r="I19" s="20"/>
      <c r="J19" s="21"/>
      <c r="K19" s="14">
        <f>B18-D18-146</f>
        <v>2480</v>
      </c>
      <c r="L19" s="14">
        <f>C18-146</f>
        <v>659</v>
      </c>
      <c r="M19" s="14">
        <f>ROUND(SQRT(L19^2+K19^2),0)</f>
        <v>2566</v>
      </c>
      <c r="N19" s="14" t="str">
        <f>IF(OR(B18&lt;2350,2950&lt;B18),"NG","OK")</f>
        <v>OK</v>
      </c>
      <c r="O19" s="14" t="str">
        <f>IF(OR(C18&lt;780,1715&lt;C18),"NG","OK")</f>
        <v>OK</v>
      </c>
      <c r="P19" s="14" t="str">
        <f>IF(OR(D18&lt;0,30&lt;D18),"NG","OK")</f>
        <v>OK</v>
      </c>
      <c r="Q19" s="15"/>
      <c r="R19" s="15"/>
      <c r="S19" s="15"/>
    </row>
    <row r="20" spans="1:19" ht="13.5" customHeight="1" x14ac:dyDescent="0.15">
      <c r="A20" s="67">
        <v>1</v>
      </c>
      <c r="B20" s="32">
        <v>2950</v>
      </c>
      <c r="C20" s="32">
        <v>805</v>
      </c>
      <c r="D20" s="32">
        <v>24</v>
      </c>
      <c r="E20" s="34">
        <f t="shared" ref="E20" si="0">IF(F20=0,"",IF(AND(N21="OK",O21="OK",P21="OK"),ROUND(((M21-5)/50),0)*50,"適用範囲外です"&amp;"&lt;"&amp;ROUND(((M21-5)/50),0)*50&amp;"&gt;"))</f>
        <v>2850</v>
      </c>
      <c r="F20" s="32">
        <v>1</v>
      </c>
      <c r="G20" s="22" t="s">
        <v>18</v>
      </c>
      <c r="H20" s="23"/>
      <c r="I20" s="85" t="s">
        <v>22</v>
      </c>
      <c r="J20" s="86"/>
      <c r="K20" s="13" t="s">
        <v>12</v>
      </c>
      <c r="L20" s="13" t="s">
        <v>13</v>
      </c>
      <c r="M20" s="14"/>
      <c r="N20" s="14" t="s">
        <v>14</v>
      </c>
      <c r="O20" s="14" t="s">
        <v>15</v>
      </c>
      <c r="P20" s="14" t="s">
        <v>16</v>
      </c>
      <c r="Q20" s="15"/>
      <c r="R20" s="15"/>
      <c r="S20" s="15"/>
    </row>
    <row r="21" spans="1:19" x14ac:dyDescent="0.15">
      <c r="A21" s="55"/>
      <c r="B21" s="32"/>
      <c r="C21" s="32"/>
      <c r="D21" s="32"/>
      <c r="E21" s="56"/>
      <c r="F21" s="32"/>
      <c r="G21" s="24"/>
      <c r="H21" s="25"/>
      <c r="I21" s="85"/>
      <c r="J21" s="86"/>
      <c r="K21" s="14">
        <f>B20-D20-146</f>
        <v>2780</v>
      </c>
      <c r="L21" s="14">
        <f>C20-146</f>
        <v>659</v>
      </c>
      <c r="M21" s="14">
        <f t="shared" ref="M21" si="1">ROUND(SQRT(L21^2+K21^2),0)</f>
        <v>2857</v>
      </c>
      <c r="N21" s="14" t="str">
        <f>IF(OR(B20&lt;2350,2950&lt;B20),"NG","OK")</f>
        <v>OK</v>
      </c>
      <c r="O21" s="14" t="str">
        <f>IF(OR(C20&lt;780,1715&lt;C20),"NG","OK")</f>
        <v>OK</v>
      </c>
      <c r="P21" s="14" t="str">
        <f>IF(OR(D20&lt;0,30&lt;D20),"NG","OK")</f>
        <v>OK</v>
      </c>
      <c r="Q21" s="15"/>
      <c r="R21" s="15"/>
      <c r="S21" s="15"/>
    </row>
    <row r="22" spans="1:19" x14ac:dyDescent="0.15">
      <c r="A22" s="30">
        <v>2</v>
      </c>
      <c r="B22" s="32"/>
      <c r="C22" s="32"/>
      <c r="D22" s="32"/>
      <c r="E22" s="34" t="str">
        <f t="shared" ref="E22" si="2">IF(F22=0,"",IF(AND(N23="OK",O23="OK",P23="OK"),ROUND(((M23-5)/50),0)*50,"適用範囲外です"&amp;"&lt;"&amp;ROUND(((M23-5)/50),0)*50&amp;"&gt;"))</f>
        <v/>
      </c>
      <c r="F22" s="32"/>
      <c r="G22" s="22"/>
      <c r="H22" s="23"/>
      <c r="I22" s="85"/>
      <c r="J22" s="86"/>
      <c r="K22" s="13" t="s">
        <v>12</v>
      </c>
      <c r="L22" s="13" t="s">
        <v>13</v>
      </c>
      <c r="M22" s="14"/>
      <c r="N22" s="14" t="s">
        <v>14</v>
      </c>
      <c r="O22" s="14" t="s">
        <v>15</v>
      </c>
      <c r="P22" s="14" t="s">
        <v>16</v>
      </c>
      <c r="Q22" s="15"/>
      <c r="R22" s="15"/>
      <c r="S22" s="15"/>
    </row>
    <row r="23" spans="1:19" x14ac:dyDescent="0.15">
      <c r="A23" s="55"/>
      <c r="B23" s="32"/>
      <c r="C23" s="32"/>
      <c r="D23" s="32"/>
      <c r="E23" s="56"/>
      <c r="F23" s="32"/>
      <c r="G23" s="24"/>
      <c r="H23" s="25"/>
      <c r="I23" s="85"/>
      <c r="J23" s="86"/>
      <c r="K23" s="14">
        <f>B22-D22-146</f>
        <v>-146</v>
      </c>
      <c r="L23" s="14">
        <f>C22-146</f>
        <v>-146</v>
      </c>
      <c r="M23" s="14">
        <f t="shared" ref="M23" si="3">ROUND(SQRT(L23^2+K23^2),0)</f>
        <v>206</v>
      </c>
      <c r="N23" s="14" t="str">
        <f>IF(OR(B22&lt;2350,2950&lt;B22),"NG","OK")</f>
        <v>NG</v>
      </c>
      <c r="O23" s="14" t="str">
        <f>IF(OR(C22&lt;780,1715&lt;C22),"NG","OK")</f>
        <v>NG</v>
      </c>
      <c r="P23" s="14" t="str">
        <f>IF(OR(D22&lt;0,30&lt;D22),"NG","OK")</f>
        <v>OK</v>
      </c>
      <c r="Q23" s="15"/>
      <c r="R23" s="15"/>
      <c r="S23" s="15"/>
    </row>
    <row r="24" spans="1:19" x14ac:dyDescent="0.15">
      <c r="A24" s="30">
        <v>3</v>
      </c>
      <c r="B24" s="32"/>
      <c r="C24" s="32"/>
      <c r="D24" s="32"/>
      <c r="E24" s="34" t="str">
        <f t="shared" ref="E24" si="4">IF(F24=0,"",IF(AND(N25="OK",O25="OK",P25="OK"),ROUND(((M25-5)/50),0)*50,"適用範囲外です"&amp;"&lt;"&amp;ROUND(((M25-5)/50),0)*50&amp;"&gt;"))</f>
        <v/>
      </c>
      <c r="F24" s="32"/>
      <c r="G24" s="22"/>
      <c r="H24" s="23"/>
      <c r="I24" s="85"/>
      <c r="J24" s="86"/>
      <c r="K24" s="13" t="s">
        <v>12</v>
      </c>
      <c r="L24" s="13" t="s">
        <v>13</v>
      </c>
      <c r="M24" s="14"/>
      <c r="N24" s="14" t="s">
        <v>14</v>
      </c>
      <c r="O24" s="14" t="s">
        <v>15</v>
      </c>
      <c r="P24" s="14" t="s">
        <v>16</v>
      </c>
      <c r="Q24" s="15"/>
      <c r="R24" s="15"/>
      <c r="S24" s="15"/>
    </row>
    <row r="25" spans="1:19" x14ac:dyDescent="0.15">
      <c r="A25" s="55"/>
      <c r="B25" s="32"/>
      <c r="C25" s="32"/>
      <c r="D25" s="32"/>
      <c r="E25" s="56"/>
      <c r="F25" s="32"/>
      <c r="G25" s="24"/>
      <c r="H25" s="25"/>
      <c r="I25" s="85"/>
      <c r="J25" s="86"/>
      <c r="K25" s="14">
        <f>B24-D24-146</f>
        <v>-146</v>
      </c>
      <c r="L25" s="14">
        <f>C24-146</f>
        <v>-146</v>
      </c>
      <c r="M25" s="14">
        <f t="shared" ref="M25" si="5">ROUND(SQRT(L25^2+K25^2),0)</f>
        <v>206</v>
      </c>
      <c r="N25" s="14" t="str">
        <f>IF(OR(B24&lt;2350,2950&lt;B24),"NG","OK")</f>
        <v>NG</v>
      </c>
      <c r="O25" s="14" t="str">
        <f>IF(OR(C24&lt;780,1715&lt;C24),"NG","OK")</f>
        <v>NG</v>
      </c>
      <c r="P25" s="14" t="str">
        <f>IF(OR(D24&lt;0,30&lt;D24),"NG","OK")</f>
        <v>OK</v>
      </c>
      <c r="Q25" s="15"/>
      <c r="R25" s="15"/>
      <c r="S25" s="15"/>
    </row>
    <row r="26" spans="1:19" x14ac:dyDescent="0.15">
      <c r="A26" s="30">
        <v>4</v>
      </c>
      <c r="B26" s="32"/>
      <c r="C26" s="32"/>
      <c r="D26" s="32"/>
      <c r="E26" s="34" t="str">
        <f t="shared" ref="E26" si="6">IF(F26=0,"",IF(AND(N27="OK",O27="OK",P27="OK"),ROUND(((M27-5)/50),0)*50,"適用範囲外です"&amp;"&lt;"&amp;ROUND(((M27-5)/50),0)*50&amp;"&gt;"))</f>
        <v/>
      </c>
      <c r="F26" s="32"/>
      <c r="G26" s="22"/>
      <c r="H26" s="23"/>
      <c r="I26" s="85"/>
      <c r="J26" s="86"/>
      <c r="K26" s="13" t="s">
        <v>12</v>
      </c>
      <c r="L26" s="13" t="s">
        <v>13</v>
      </c>
      <c r="M26" s="14"/>
      <c r="N26" s="14" t="s">
        <v>14</v>
      </c>
      <c r="O26" s="14" t="s">
        <v>15</v>
      </c>
      <c r="P26" s="14" t="s">
        <v>16</v>
      </c>
      <c r="Q26" s="15"/>
      <c r="R26" s="15"/>
      <c r="S26" s="15"/>
    </row>
    <row r="27" spans="1:19" x14ac:dyDescent="0.15">
      <c r="A27" s="55"/>
      <c r="B27" s="32"/>
      <c r="C27" s="32"/>
      <c r="D27" s="32"/>
      <c r="E27" s="56"/>
      <c r="F27" s="32"/>
      <c r="G27" s="24"/>
      <c r="H27" s="25"/>
      <c r="I27" s="85"/>
      <c r="J27" s="86"/>
      <c r="K27" s="14">
        <f>B26-D26-146</f>
        <v>-146</v>
      </c>
      <c r="L27" s="14">
        <f>C26-146</f>
        <v>-146</v>
      </c>
      <c r="M27" s="14">
        <f t="shared" ref="M27" si="7">ROUND(SQRT(L27^2+K27^2),0)</f>
        <v>206</v>
      </c>
      <c r="N27" s="14" t="str">
        <f>IF(OR(B26&lt;2350,2950&lt;B26),"NG","OK")</f>
        <v>NG</v>
      </c>
      <c r="O27" s="14" t="str">
        <f>IF(OR(C26&lt;780,1715&lt;C26),"NG","OK")</f>
        <v>NG</v>
      </c>
      <c r="P27" s="14" t="str">
        <f>IF(OR(D26&lt;0,30&lt;D26),"NG","OK")</f>
        <v>OK</v>
      </c>
      <c r="Q27" s="15"/>
      <c r="R27" s="15"/>
      <c r="S27" s="15"/>
    </row>
    <row r="28" spans="1:19" x14ac:dyDescent="0.15">
      <c r="A28" s="30">
        <v>5</v>
      </c>
      <c r="B28" s="32"/>
      <c r="C28" s="32"/>
      <c r="D28" s="32"/>
      <c r="E28" s="34" t="str">
        <f t="shared" ref="E28" si="8">IF(F28=0,"",IF(AND(N29="OK",O29="OK",P29="OK"),ROUND(((M29-5)/50),0)*50,"適用範囲外です"&amp;"&lt;"&amp;ROUND(((M29-5)/50),0)*50&amp;"&gt;"))</f>
        <v/>
      </c>
      <c r="F28" s="32"/>
      <c r="G28" s="22"/>
      <c r="H28" s="23"/>
      <c r="I28" s="85"/>
      <c r="J28" s="86"/>
      <c r="K28" s="13" t="s">
        <v>12</v>
      </c>
      <c r="L28" s="13" t="s">
        <v>13</v>
      </c>
      <c r="M28" s="14"/>
      <c r="N28" s="14" t="s">
        <v>14</v>
      </c>
      <c r="O28" s="14" t="s">
        <v>15</v>
      </c>
      <c r="P28" s="14" t="s">
        <v>16</v>
      </c>
      <c r="Q28" s="15"/>
      <c r="R28" s="15"/>
      <c r="S28" s="15"/>
    </row>
    <row r="29" spans="1:19" x14ac:dyDescent="0.15">
      <c r="A29" s="55"/>
      <c r="B29" s="32"/>
      <c r="C29" s="32"/>
      <c r="D29" s="32"/>
      <c r="E29" s="56"/>
      <c r="F29" s="32"/>
      <c r="G29" s="24"/>
      <c r="H29" s="25"/>
      <c r="I29" s="85"/>
      <c r="J29" s="86"/>
      <c r="K29" s="14">
        <f>B28-D28-146</f>
        <v>-146</v>
      </c>
      <c r="L29" s="14">
        <f>C28-146</f>
        <v>-146</v>
      </c>
      <c r="M29" s="14">
        <f t="shared" ref="M29" si="9">ROUND(SQRT(L29^2+K29^2),0)</f>
        <v>206</v>
      </c>
      <c r="N29" s="14" t="str">
        <f>IF(OR(B28&lt;2350,2950&lt;B28),"NG","OK")</f>
        <v>NG</v>
      </c>
      <c r="O29" s="14" t="str">
        <f>IF(OR(C28&lt;780,1715&lt;C28),"NG","OK")</f>
        <v>NG</v>
      </c>
      <c r="P29" s="14" t="str">
        <f>IF(OR(D28&lt;0,30&lt;D28),"NG","OK")</f>
        <v>OK</v>
      </c>
      <c r="Q29" s="15"/>
      <c r="R29" s="15"/>
      <c r="S29" s="15"/>
    </row>
    <row r="30" spans="1:19" x14ac:dyDescent="0.15">
      <c r="A30" s="30">
        <v>6</v>
      </c>
      <c r="B30" s="32"/>
      <c r="C30" s="32"/>
      <c r="D30" s="32"/>
      <c r="E30" s="34" t="str">
        <f t="shared" ref="E30" si="10">IF(F30=0,"",IF(AND(N31="OK",O31="OK",P31="OK"),ROUND(((M31-5)/50),0)*50,"適用範囲外です"&amp;"&lt;"&amp;ROUND(((M31-5)/50),0)*50&amp;"&gt;"))</f>
        <v/>
      </c>
      <c r="F30" s="32"/>
      <c r="G30" s="22"/>
      <c r="H30" s="23"/>
      <c r="I30" s="85"/>
      <c r="J30" s="86"/>
      <c r="K30" s="13" t="s">
        <v>12</v>
      </c>
      <c r="L30" s="13" t="s">
        <v>13</v>
      </c>
      <c r="M30" s="14"/>
      <c r="N30" s="14" t="s">
        <v>14</v>
      </c>
      <c r="O30" s="14" t="s">
        <v>15</v>
      </c>
      <c r="P30" s="14" t="s">
        <v>16</v>
      </c>
      <c r="Q30" s="15"/>
      <c r="R30" s="15"/>
      <c r="S30" s="15"/>
    </row>
    <row r="31" spans="1:19" x14ac:dyDescent="0.15">
      <c r="A31" s="55"/>
      <c r="B31" s="32"/>
      <c r="C31" s="32"/>
      <c r="D31" s="32"/>
      <c r="E31" s="56"/>
      <c r="F31" s="32"/>
      <c r="G31" s="24"/>
      <c r="H31" s="25"/>
      <c r="I31" s="85"/>
      <c r="J31" s="86"/>
      <c r="K31" s="14">
        <f>B30-D30-146</f>
        <v>-146</v>
      </c>
      <c r="L31" s="14">
        <f>C30-146</f>
        <v>-146</v>
      </c>
      <c r="M31" s="14">
        <f t="shared" ref="M31" si="11">ROUND(SQRT(L31^2+K31^2),0)</f>
        <v>206</v>
      </c>
      <c r="N31" s="14" t="str">
        <f>IF(OR(B30&lt;2350,2950&lt;B30),"NG","OK")</f>
        <v>NG</v>
      </c>
      <c r="O31" s="14" t="str">
        <f>IF(OR(C30&lt;780,1715&lt;C30),"NG","OK")</f>
        <v>NG</v>
      </c>
      <c r="P31" s="14" t="str">
        <f>IF(OR(D30&lt;0,30&lt;D30),"NG","OK")</f>
        <v>OK</v>
      </c>
      <c r="Q31" s="15"/>
      <c r="R31" s="15"/>
      <c r="S31" s="15"/>
    </row>
    <row r="32" spans="1:19" x14ac:dyDescent="0.15">
      <c r="A32" s="30">
        <v>7</v>
      </c>
      <c r="B32" s="32"/>
      <c r="C32" s="32"/>
      <c r="D32" s="32"/>
      <c r="E32" s="34" t="str">
        <f t="shared" ref="E32" si="12">IF(F32=0,"",IF(AND(N33="OK",O33="OK",P33="OK"),ROUND(((M33-5)/50),0)*50,"適用範囲外です"&amp;"&lt;"&amp;ROUND(((M33-5)/50),0)*50&amp;"&gt;"))</f>
        <v/>
      </c>
      <c r="F32" s="32"/>
      <c r="G32" s="22"/>
      <c r="H32" s="23"/>
      <c r="I32" s="85"/>
      <c r="J32" s="86"/>
      <c r="K32" s="13" t="s">
        <v>12</v>
      </c>
      <c r="L32" s="13" t="s">
        <v>13</v>
      </c>
      <c r="M32" s="14"/>
      <c r="N32" s="14" t="s">
        <v>14</v>
      </c>
      <c r="O32" s="14" t="s">
        <v>15</v>
      </c>
      <c r="P32" s="14" t="s">
        <v>16</v>
      </c>
      <c r="Q32" s="15"/>
      <c r="R32" s="15"/>
      <c r="S32" s="15"/>
    </row>
    <row r="33" spans="1:19" x14ac:dyDescent="0.15">
      <c r="A33" s="55"/>
      <c r="B33" s="32"/>
      <c r="C33" s="32"/>
      <c r="D33" s="32"/>
      <c r="E33" s="56"/>
      <c r="F33" s="32"/>
      <c r="G33" s="24"/>
      <c r="H33" s="25"/>
      <c r="I33" s="85"/>
      <c r="J33" s="86"/>
      <c r="K33" s="14">
        <f>B32-D32-146</f>
        <v>-146</v>
      </c>
      <c r="L33" s="14">
        <f>C32-146</f>
        <v>-146</v>
      </c>
      <c r="M33" s="14">
        <f t="shared" ref="M33" si="13">ROUND(SQRT(L33^2+K33^2),0)</f>
        <v>206</v>
      </c>
      <c r="N33" s="14" t="str">
        <f>IF(OR(B32&lt;2350,2950&lt;B32),"NG","OK")</f>
        <v>NG</v>
      </c>
      <c r="O33" s="14" t="str">
        <f>IF(OR(C32&lt;780,1715&lt;C32),"NG","OK")</f>
        <v>NG</v>
      </c>
      <c r="P33" s="14" t="str">
        <f>IF(OR(D32&lt;0,30&lt;D32),"NG","OK")</f>
        <v>OK</v>
      </c>
      <c r="Q33" s="15"/>
      <c r="R33" s="15"/>
      <c r="S33" s="15"/>
    </row>
    <row r="34" spans="1:19" x14ac:dyDescent="0.15">
      <c r="A34" s="30">
        <v>8</v>
      </c>
      <c r="B34" s="32"/>
      <c r="C34" s="32"/>
      <c r="D34" s="32"/>
      <c r="E34" s="34" t="str">
        <f t="shared" ref="E34" si="14">IF(F34=0,"",IF(AND(N35="OK",O35="OK",P35="OK"),ROUND(((M35-5)/50),0)*50,"適用範囲外です"&amp;"&lt;"&amp;ROUND(((M35-5)/50),0)*50&amp;"&gt;"))</f>
        <v/>
      </c>
      <c r="F34" s="32"/>
      <c r="G34" s="22"/>
      <c r="H34" s="23"/>
      <c r="I34" s="85"/>
      <c r="J34" s="86"/>
      <c r="K34" s="13" t="s">
        <v>12</v>
      </c>
      <c r="L34" s="13" t="s">
        <v>13</v>
      </c>
      <c r="M34" s="14"/>
      <c r="N34" s="14" t="s">
        <v>14</v>
      </c>
      <c r="O34" s="14" t="s">
        <v>15</v>
      </c>
      <c r="P34" s="14" t="s">
        <v>16</v>
      </c>
      <c r="Q34" s="15"/>
      <c r="R34" s="15"/>
      <c r="S34" s="15"/>
    </row>
    <row r="35" spans="1:19" x14ac:dyDescent="0.15">
      <c r="A35" s="55"/>
      <c r="B35" s="32"/>
      <c r="C35" s="32"/>
      <c r="D35" s="32"/>
      <c r="E35" s="56"/>
      <c r="F35" s="32"/>
      <c r="G35" s="24"/>
      <c r="H35" s="25"/>
      <c r="I35" s="85"/>
      <c r="J35" s="86"/>
      <c r="K35" s="14">
        <f>B34-D34-146</f>
        <v>-146</v>
      </c>
      <c r="L35" s="14">
        <f>C34-146</f>
        <v>-146</v>
      </c>
      <c r="M35" s="14">
        <f t="shared" ref="M35" si="15">ROUND(SQRT(L35^2+K35^2),0)</f>
        <v>206</v>
      </c>
      <c r="N35" s="14" t="str">
        <f>IF(OR(B34&lt;2350,2950&lt;B34),"NG","OK")</f>
        <v>NG</v>
      </c>
      <c r="O35" s="14" t="str">
        <f>IF(OR(C34&lt;780,1715&lt;C34),"NG","OK")</f>
        <v>NG</v>
      </c>
      <c r="P35" s="14" t="str">
        <f>IF(OR(D34&lt;0,30&lt;D34),"NG","OK")</f>
        <v>OK</v>
      </c>
      <c r="Q35" s="15"/>
      <c r="R35" s="15"/>
      <c r="S35" s="15"/>
    </row>
    <row r="36" spans="1:19" x14ac:dyDescent="0.15">
      <c r="A36" s="30">
        <v>9</v>
      </c>
      <c r="B36" s="32"/>
      <c r="C36" s="32"/>
      <c r="D36" s="32"/>
      <c r="E36" s="34" t="str">
        <f t="shared" ref="E36" si="16">IF(F36=0,"",IF(AND(N37="OK",O37="OK",P37="OK"),ROUND(((M37-5)/50),0)*50,"適用範囲外です"&amp;"&lt;"&amp;ROUND(((M37-5)/50),0)*50&amp;"&gt;"))</f>
        <v/>
      </c>
      <c r="F36" s="32"/>
      <c r="G36" s="22"/>
      <c r="H36" s="23"/>
      <c r="I36" s="85"/>
      <c r="J36" s="86"/>
      <c r="K36" s="13" t="s">
        <v>12</v>
      </c>
      <c r="L36" s="13" t="s">
        <v>13</v>
      </c>
      <c r="M36" s="14"/>
      <c r="N36" s="14" t="s">
        <v>14</v>
      </c>
      <c r="O36" s="14" t="s">
        <v>15</v>
      </c>
      <c r="P36" s="14" t="s">
        <v>16</v>
      </c>
      <c r="Q36" s="15"/>
      <c r="R36" s="15"/>
      <c r="S36" s="15"/>
    </row>
    <row r="37" spans="1:19" x14ac:dyDescent="0.15">
      <c r="A37" s="55"/>
      <c r="B37" s="32"/>
      <c r="C37" s="32"/>
      <c r="D37" s="32"/>
      <c r="E37" s="56"/>
      <c r="F37" s="32"/>
      <c r="G37" s="24"/>
      <c r="H37" s="25"/>
      <c r="I37" s="85"/>
      <c r="J37" s="86"/>
      <c r="K37" s="14">
        <f>B36-D36-146</f>
        <v>-146</v>
      </c>
      <c r="L37" s="14">
        <f>C36-146</f>
        <v>-146</v>
      </c>
      <c r="M37" s="14">
        <f t="shared" ref="M37" si="17">ROUND(SQRT(L37^2+K37^2),0)</f>
        <v>206</v>
      </c>
      <c r="N37" s="14" t="str">
        <f>IF(OR(B36&lt;2350,2950&lt;B36),"NG","OK")</f>
        <v>NG</v>
      </c>
      <c r="O37" s="14" t="str">
        <f>IF(OR(C36&lt;780,1715&lt;C36),"NG","OK")</f>
        <v>NG</v>
      </c>
      <c r="P37" s="14" t="str">
        <f>IF(OR(D36&lt;0,30&lt;D36),"NG","OK")</f>
        <v>OK</v>
      </c>
      <c r="Q37" s="15"/>
      <c r="R37" s="15"/>
      <c r="S37" s="15"/>
    </row>
    <row r="38" spans="1:19" x14ac:dyDescent="0.15">
      <c r="A38" s="30">
        <v>10</v>
      </c>
      <c r="B38" s="32"/>
      <c r="C38" s="32"/>
      <c r="D38" s="32"/>
      <c r="E38" s="34" t="str">
        <f t="shared" ref="E38" si="18">IF(F38=0,"",IF(AND(N39="OK",O39="OK",P39="OK"),ROUND(((M39-5)/50),0)*50,"適用範囲外です"&amp;"&lt;"&amp;ROUND(((M39-5)/50),0)*50&amp;"&gt;"))</f>
        <v/>
      </c>
      <c r="F38" s="32"/>
      <c r="G38" s="22"/>
      <c r="H38" s="23"/>
      <c r="I38" s="85"/>
      <c r="J38" s="86"/>
      <c r="K38" s="13" t="s">
        <v>12</v>
      </c>
      <c r="L38" s="13" t="s">
        <v>13</v>
      </c>
      <c r="M38" s="14"/>
      <c r="N38" s="14" t="s">
        <v>14</v>
      </c>
      <c r="O38" s="14" t="s">
        <v>15</v>
      </c>
      <c r="P38" s="14" t="s">
        <v>16</v>
      </c>
      <c r="Q38" s="15"/>
      <c r="R38" s="15"/>
      <c r="S38" s="15"/>
    </row>
    <row r="39" spans="1:19" ht="14.25" thickBot="1" x14ac:dyDescent="0.2">
      <c r="A39" s="31"/>
      <c r="B39" s="33"/>
      <c r="C39" s="33"/>
      <c r="D39" s="33"/>
      <c r="E39" s="35"/>
      <c r="F39" s="33"/>
      <c r="G39" s="36"/>
      <c r="H39" s="37"/>
      <c r="I39" s="87"/>
      <c r="J39" s="88"/>
      <c r="K39" s="14">
        <f>B38-D38-146</f>
        <v>-146</v>
      </c>
      <c r="L39" s="14">
        <f>C38-146</f>
        <v>-146</v>
      </c>
      <c r="M39" s="14">
        <f t="shared" ref="M39" si="19">ROUND(SQRT(L39^2+K39^2),0)</f>
        <v>206</v>
      </c>
      <c r="N39" s="14" t="str">
        <f>IF(OR(B38&lt;2350,2950&lt;B38),"NG","OK")</f>
        <v>NG</v>
      </c>
      <c r="O39" s="14" t="str">
        <f>IF(OR(C38&lt;780,1715&lt;C38),"NG","OK")</f>
        <v>NG</v>
      </c>
      <c r="P39" s="14" t="str">
        <f>IF(OR(D38&lt;0,30&lt;D38),"NG","OK")</f>
        <v>OK</v>
      </c>
      <c r="Q39" s="15"/>
      <c r="R39" s="15"/>
      <c r="S39" s="15"/>
    </row>
    <row r="40" spans="1:19" x14ac:dyDescent="0.15">
      <c r="A40" s="3" t="s">
        <v>6</v>
      </c>
      <c r="B40" s="4"/>
      <c r="C40" s="4"/>
      <c r="D40" s="4"/>
      <c r="E40" s="4"/>
      <c r="F40" s="4"/>
      <c r="G40" s="4"/>
      <c r="H40" s="4"/>
      <c r="I40" s="4"/>
      <c r="J40" s="4"/>
      <c r="K40" s="16"/>
      <c r="L40" s="16"/>
      <c r="M40" s="14"/>
      <c r="N40" s="14"/>
      <c r="O40" s="14"/>
      <c r="P40" s="14"/>
      <c r="Q40" s="15"/>
      <c r="R40" s="15"/>
      <c r="S40" s="15"/>
    </row>
    <row r="41" spans="1:19" x14ac:dyDescent="0.1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17"/>
      <c r="L41" s="17"/>
      <c r="M41" s="17"/>
      <c r="N41" s="17"/>
      <c r="O41" s="17"/>
      <c r="P41" s="17"/>
      <c r="Q41" s="17"/>
      <c r="R41" s="17"/>
      <c r="S41" s="17"/>
    </row>
    <row r="42" spans="1:19" x14ac:dyDescent="0.1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17"/>
      <c r="L42" s="17"/>
      <c r="M42" s="17"/>
      <c r="N42" s="17"/>
      <c r="O42" s="17"/>
      <c r="P42" s="17"/>
      <c r="Q42" s="17"/>
      <c r="R42" s="17"/>
      <c r="S42" s="17"/>
    </row>
    <row r="43" spans="1:19" x14ac:dyDescent="0.15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17"/>
      <c r="L43" s="17"/>
      <c r="M43" s="17"/>
      <c r="N43" s="17"/>
      <c r="O43" s="17"/>
      <c r="P43" s="17"/>
      <c r="Q43" s="17"/>
      <c r="R43" s="17"/>
      <c r="S43" s="17"/>
    </row>
    <row r="44" spans="1:19" ht="14.25" thickBot="1" x14ac:dyDescent="0.2">
      <c r="A44" s="38" t="s">
        <v>24</v>
      </c>
      <c r="B44" s="38"/>
      <c r="C44" s="38"/>
      <c r="D44" s="38"/>
      <c r="E44" s="38"/>
      <c r="F44" s="38"/>
      <c r="G44" s="38"/>
      <c r="H44" s="38"/>
      <c r="I44" s="38"/>
      <c r="J44" s="38"/>
      <c r="K44" s="17"/>
      <c r="L44" s="17"/>
      <c r="M44" s="17"/>
      <c r="N44" s="17"/>
      <c r="O44" s="17"/>
      <c r="P44" s="17"/>
      <c r="Q44" s="17"/>
      <c r="R44" s="17"/>
      <c r="S44" s="17"/>
    </row>
    <row r="45" spans="1:19" x14ac:dyDescent="0.15">
      <c r="A45" s="39" t="s">
        <v>8</v>
      </c>
      <c r="B45" s="40"/>
      <c r="C45" s="40"/>
      <c r="D45" s="40"/>
      <c r="E45" s="41"/>
      <c r="F45" s="42" t="s">
        <v>9</v>
      </c>
      <c r="G45" s="40"/>
      <c r="H45" s="41"/>
      <c r="I45" s="43" t="s">
        <v>10</v>
      </c>
      <c r="J45" s="44"/>
      <c r="K45" s="17"/>
      <c r="L45" s="17"/>
      <c r="M45" s="17"/>
      <c r="N45" s="17"/>
      <c r="O45" s="17"/>
      <c r="P45" s="17"/>
      <c r="Q45" s="17"/>
      <c r="R45" s="17"/>
      <c r="S45" s="17"/>
    </row>
    <row r="46" spans="1:19" ht="13.5" customHeight="1" x14ac:dyDescent="0.15">
      <c r="A46" s="45"/>
      <c r="B46" s="46"/>
      <c r="C46" s="46"/>
      <c r="D46" s="46"/>
      <c r="E46" s="47"/>
      <c r="F46" s="51"/>
      <c r="G46" s="46"/>
      <c r="H46" s="47"/>
      <c r="I46" s="51"/>
      <c r="J46" s="53"/>
      <c r="K46" s="17"/>
      <c r="L46" s="17"/>
      <c r="M46" s="17"/>
      <c r="N46" s="17"/>
      <c r="O46" s="17"/>
      <c r="P46" s="17"/>
      <c r="Q46" s="17"/>
      <c r="R46" s="17"/>
      <c r="S46" s="17"/>
    </row>
    <row r="47" spans="1:19" ht="13.5" customHeight="1" x14ac:dyDescent="0.15">
      <c r="A47" s="48"/>
      <c r="B47" s="49"/>
      <c r="C47" s="49"/>
      <c r="D47" s="49"/>
      <c r="E47" s="50"/>
      <c r="F47" s="52"/>
      <c r="G47" s="49"/>
      <c r="H47" s="50"/>
      <c r="I47" s="52"/>
      <c r="J47" s="54"/>
      <c r="K47" s="17"/>
      <c r="L47" s="17"/>
      <c r="M47" s="17"/>
      <c r="N47" s="17"/>
      <c r="O47" s="17"/>
      <c r="P47" s="17"/>
      <c r="Q47" s="17"/>
      <c r="R47" s="17"/>
      <c r="S47" s="17"/>
    </row>
    <row r="48" spans="1:19" ht="14.25" thickBot="1" x14ac:dyDescent="0.2">
      <c r="A48" s="5" t="s">
        <v>0</v>
      </c>
      <c r="B48" s="12"/>
      <c r="C48" s="11"/>
      <c r="D48" s="10" t="s">
        <v>7</v>
      </c>
      <c r="E48" s="8"/>
      <c r="F48" s="9" t="s">
        <v>23</v>
      </c>
      <c r="G48" s="26"/>
      <c r="H48" s="27"/>
      <c r="I48" s="27"/>
      <c r="J48" s="28"/>
      <c r="K48" s="17"/>
      <c r="L48" s="17"/>
      <c r="M48" s="17"/>
      <c r="N48" s="17"/>
      <c r="O48" s="17"/>
      <c r="P48" s="17"/>
      <c r="Q48" s="17"/>
      <c r="R48" s="17"/>
      <c r="S48" s="17"/>
    </row>
    <row r="49" spans="1:10" x14ac:dyDescent="0.15">
      <c r="A49" s="1"/>
      <c r="B49" s="1"/>
      <c r="C49" s="1"/>
      <c r="D49" s="1"/>
      <c r="E49" s="6"/>
      <c r="F49" s="6"/>
      <c r="G49" s="6"/>
      <c r="H49" s="6"/>
      <c r="I49" s="6"/>
      <c r="J49" s="6"/>
    </row>
  </sheetData>
  <sheetProtection algorithmName="SHA-512" hashValue="T1sgYzdCNgxD+oKdircjl29yYP8omIZBWW5j6y8qkpJ1+jAels0Jn1OjMsN9UikS6HjfT3kJhnczAkUGR5AdSg==" saltValue="WyomaCi/51a7HjGi8H32lA==" spinCount="100000" sheet="1" objects="1" scenarios="1"/>
  <mergeCells count="116">
    <mergeCell ref="A15:F15"/>
    <mergeCell ref="A1:J2"/>
    <mergeCell ref="A3:J3"/>
    <mergeCell ref="A4:C6"/>
    <mergeCell ref="G15:J15"/>
    <mergeCell ref="E8:J14"/>
    <mergeCell ref="I4:J4"/>
    <mergeCell ref="I6:J6"/>
    <mergeCell ref="G4:H4"/>
    <mergeCell ref="G6:H6"/>
    <mergeCell ref="D20:D21"/>
    <mergeCell ref="A18:A19"/>
    <mergeCell ref="B18:B19"/>
    <mergeCell ref="C18:C19"/>
    <mergeCell ref="E18:E19"/>
    <mergeCell ref="F18:F19"/>
    <mergeCell ref="A16:A17"/>
    <mergeCell ref="B16:B17"/>
    <mergeCell ref="C16:C17"/>
    <mergeCell ref="E16:E17"/>
    <mergeCell ref="F16:F17"/>
    <mergeCell ref="D16:D17"/>
    <mergeCell ref="D18:D19"/>
    <mergeCell ref="A20:A21"/>
    <mergeCell ref="B20:B21"/>
    <mergeCell ref="C20:C21"/>
    <mergeCell ref="E20:E21"/>
    <mergeCell ref="F20:F21"/>
    <mergeCell ref="E28:E29"/>
    <mergeCell ref="F28:F29"/>
    <mergeCell ref="A26:A27"/>
    <mergeCell ref="B26:B27"/>
    <mergeCell ref="C26:C27"/>
    <mergeCell ref="E26:E27"/>
    <mergeCell ref="F26:F27"/>
    <mergeCell ref="A22:A23"/>
    <mergeCell ref="B22:B23"/>
    <mergeCell ref="A24:A25"/>
    <mergeCell ref="B24:B25"/>
    <mergeCell ref="C24:C25"/>
    <mergeCell ref="E24:E25"/>
    <mergeCell ref="F24:F25"/>
    <mergeCell ref="C22:C23"/>
    <mergeCell ref="E22:E23"/>
    <mergeCell ref="F22:F23"/>
    <mergeCell ref="D22:D23"/>
    <mergeCell ref="D24:D25"/>
    <mergeCell ref="D26:D27"/>
    <mergeCell ref="D28:D29"/>
    <mergeCell ref="A28:A29"/>
    <mergeCell ref="B28:B29"/>
    <mergeCell ref="C28:C29"/>
    <mergeCell ref="G26:H27"/>
    <mergeCell ref="I26:J27"/>
    <mergeCell ref="G28:H29"/>
    <mergeCell ref="I28:J29"/>
    <mergeCell ref="G30:H31"/>
    <mergeCell ref="I30:J31"/>
    <mergeCell ref="C36:C37"/>
    <mergeCell ref="E36:E37"/>
    <mergeCell ref="F36:F37"/>
    <mergeCell ref="C34:C35"/>
    <mergeCell ref="E34:E35"/>
    <mergeCell ref="F34:F35"/>
    <mergeCell ref="G34:H35"/>
    <mergeCell ref="I34:J35"/>
    <mergeCell ref="G36:H37"/>
    <mergeCell ref="I36:J37"/>
    <mergeCell ref="C32:C33"/>
    <mergeCell ref="E32:E33"/>
    <mergeCell ref="F32:F33"/>
    <mergeCell ref="C30:C31"/>
    <mergeCell ref="E30:E31"/>
    <mergeCell ref="F30:F31"/>
    <mergeCell ref="G32:H33"/>
    <mergeCell ref="I32:J33"/>
    <mergeCell ref="D30:D31"/>
    <mergeCell ref="D32:D33"/>
    <mergeCell ref="D34:D35"/>
    <mergeCell ref="D36:D37"/>
    <mergeCell ref="A36:A37"/>
    <mergeCell ref="B36:B37"/>
    <mergeCell ref="A34:A35"/>
    <mergeCell ref="B34:B35"/>
    <mergeCell ref="A32:A33"/>
    <mergeCell ref="B32:B33"/>
    <mergeCell ref="A30:A31"/>
    <mergeCell ref="B30:B31"/>
    <mergeCell ref="G48:J48"/>
    <mergeCell ref="A41:J42"/>
    <mergeCell ref="A38:A39"/>
    <mergeCell ref="B38:B39"/>
    <mergeCell ref="C38:C39"/>
    <mergeCell ref="E38:E39"/>
    <mergeCell ref="F38:F39"/>
    <mergeCell ref="D38:D39"/>
    <mergeCell ref="G38:H39"/>
    <mergeCell ref="I38:J39"/>
    <mergeCell ref="A43:J43"/>
    <mergeCell ref="A44:J44"/>
    <mergeCell ref="A45:E45"/>
    <mergeCell ref="F45:H45"/>
    <mergeCell ref="I45:J45"/>
    <mergeCell ref="A46:E47"/>
    <mergeCell ref="F46:H47"/>
    <mergeCell ref="I46:J47"/>
    <mergeCell ref="G16:H17"/>
    <mergeCell ref="I16:J17"/>
    <mergeCell ref="G18:H19"/>
    <mergeCell ref="I18:J19"/>
    <mergeCell ref="G20:H21"/>
    <mergeCell ref="I20:J21"/>
    <mergeCell ref="G22:H23"/>
    <mergeCell ref="I22:J23"/>
    <mergeCell ref="G24:H25"/>
    <mergeCell ref="I24:J25"/>
  </mergeCells>
  <phoneticPr fontId="1"/>
  <dataValidations count="6">
    <dataValidation type="list" allowBlank="1" showInputMessage="1" showErrorMessage="1" sqref="F48" xr:uid="{A0B13511-96FE-40A9-B7FF-34AD5B490A7C}">
      <formula1>"市,区,町,村,群"</formula1>
    </dataValidation>
    <dataValidation type="date" allowBlank="1" showInputMessage="1" showErrorMessage="1" sqref="I4 I6" xr:uid="{00000000-0002-0000-0200-000001000000}">
      <formula1>44621</formula1>
      <formula2>54848</formula2>
    </dataValidation>
    <dataValidation type="list" allowBlank="1" showInputMessage="1" showErrorMessage="1" sqref="F18:F39" xr:uid="{00000000-0002-0000-0200-000004000000}">
      <formula1>"1,2,3,4,5,6,7,8,9,10,11,12,13,14,15,16,17,18,19,20,21,22,23,24,25,26,27,28,29,30,31,32,33,34,35,36,37,38,39,40,41,42,43,44,45,46,47,48,49,50"</formula1>
    </dataValidation>
    <dataValidation type="list" allowBlank="1" showInputMessage="1" showErrorMessage="1" sqref="D48" xr:uid="{3F64D6C8-F384-4BA0-AC16-33AF5A417064}">
      <formula1>"都,道,府,県"</formula1>
    </dataValidation>
    <dataValidation type="list" allowBlank="1" showInputMessage="1" showErrorMessage="1" sqref="G18 G20 G22 G24 G26 G28 G30 G32 G34 G36 G38" xr:uid="{5275692B-0BFD-46F3-A019-AE56A98D69D7}">
      <formula1>"有り,無し"</formula1>
    </dataValidation>
    <dataValidation type="list" allowBlank="1" showInputMessage="1" showErrorMessage="1" sqref="I18:J39" xr:uid="{F78376E9-2D5E-46C3-AE98-C4152EC918D2}">
      <formula1>"生地,5674黒,5674白,溶融亜鉛めっき,電気亜鉛めっき(三価ユニクロ),電気亜鉛めっき(三価クロメート),電気亜鉛めっき(六価クロメート)"</formula1>
    </dataValidation>
  </dataValidations>
  <pageMargins left="0.7" right="0.7" top="0.75" bottom="0.75" header="0.3" footer="0.3"/>
  <pageSetup paperSize="9" scale="9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3" r:id="rId4" name="Check Box 5">
              <controlPr defaultSize="0" autoFill="0" autoLine="0" autoPict="0">
                <anchor moveWithCells="1">
                  <from>
                    <xdr:col>3</xdr:col>
                    <xdr:colOff>619125</xdr:colOff>
                    <xdr:row>3</xdr:row>
                    <xdr:rowOff>0</xdr:rowOff>
                  </from>
                  <to>
                    <xdr:col>5</xdr:col>
                    <xdr:colOff>247650</xdr:colOff>
                    <xdr:row>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5" name="Check Box 6">
              <controlPr defaultSize="0" autoFill="0" autoLine="0" autoPict="0">
                <anchor moveWithCells="1">
                  <from>
                    <xdr:col>3</xdr:col>
                    <xdr:colOff>628650</xdr:colOff>
                    <xdr:row>4</xdr:row>
                    <xdr:rowOff>104775</xdr:rowOff>
                  </from>
                  <to>
                    <xdr:col>4</xdr:col>
                    <xdr:colOff>895350</xdr:colOff>
                    <xdr:row>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注文書・見積書</vt:lpstr>
      <vt:lpstr>注文書・見積書!Print_Area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アルキテック 株式会社</dc:creator>
  <cp:lastModifiedBy>健裕 脇田</cp:lastModifiedBy>
  <cp:lastPrinted>2023-01-05T04:21:20Z</cp:lastPrinted>
  <dcterms:created xsi:type="dcterms:W3CDTF">2022-12-17T06:04:01Z</dcterms:created>
  <dcterms:modified xsi:type="dcterms:W3CDTF">2025-07-29T06:05:53Z</dcterms:modified>
</cp:coreProperties>
</file>